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xlsx" ContentType="application/vnd.openxmlformats-officedocument.spreadsheetml.shee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8195" windowHeight="11700" activeTab="0"/>
  </bookViews>
  <sheets>
    <sheet name="Kiadások" sheetId="1" r:id="rId1"/>
    <sheet name="Bevételek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<sst xmlns="http://schemas.openxmlformats.org/spreadsheetml/2006/main" count="80" uniqueCount="68">
  <si>
    <t>TERVEZETT KIADÁSOK</t>
  </si>
  <si>
    <t>Fejezet</t>
  </si>
  <si>
    <t>Előirányzat</t>
  </si>
  <si>
    <t>Összeg</t>
  </si>
  <si>
    <t>cím</t>
  </si>
  <si>
    <t>alcím</t>
  </si>
  <si>
    <t>I.</t>
  </si>
  <si>
    <t>II.</t>
  </si>
  <si>
    <t>III.</t>
  </si>
  <si>
    <t>IV.</t>
  </si>
  <si>
    <t>V.</t>
  </si>
  <si>
    <t>VI.</t>
  </si>
  <si>
    <t>VII.</t>
  </si>
  <si>
    <t>erdei futóverseny, ergo OB, tavaszi, őszi hosszútávú, kishajós, szegedi válogató, ORV, vidékbajnokság, OB</t>
  </si>
  <si>
    <t>1.      személyi juttatások</t>
  </si>
  <si>
    <t>Sport XXI, Héraklész Bajnok+Csillag,  KSF UP program, ORV</t>
  </si>
  <si>
    <t>2.      nemzetközi versenyek és edzőtáborok</t>
  </si>
  <si>
    <t>Adaptív sportprogram</t>
  </si>
  <si>
    <t>2.      nemzetközi versenyek, edzőtáborok, egyéb dologi</t>
  </si>
  <si>
    <t>2.     dologi kiadások</t>
  </si>
  <si>
    <t>kiemelt sportesemény (CDJ)</t>
  </si>
  <si>
    <t>pesterzsébeti telephely üzemeltetés</t>
  </si>
  <si>
    <t>gazdasági-vállalkozási tevékenységgel kapcsolatos költségek</t>
  </si>
  <si>
    <t>szövetség hivatali szervezete működési költsége</t>
  </si>
  <si>
    <t>sportszakmai kiadások</t>
  </si>
  <si>
    <t>innovációs projekt</t>
  </si>
  <si>
    <t>3.      továbbadott támogatások</t>
  </si>
  <si>
    <t xml:space="preserve"> általános tartalék</t>
  </si>
  <si>
    <t>beruházás, létesítményfejlesztés, vagyongazdálkodás</t>
  </si>
  <si>
    <t>UP szakmai program</t>
  </si>
  <si>
    <t>Felnőtt keret szakmai program</t>
  </si>
  <si>
    <t>Hazai versenyrendszer működtetésével kapcsolatok költségek</t>
  </si>
  <si>
    <t>4.      beruházás</t>
  </si>
  <si>
    <t>3.      továbadott támogatások</t>
  </si>
  <si>
    <t>1.     személyi juttatások</t>
  </si>
  <si>
    <t xml:space="preserve">2.     dologi kiadások                            </t>
  </si>
  <si>
    <t>1.     felhalmozási kiadások</t>
  </si>
  <si>
    <t>2.     továbbadott támogatások</t>
  </si>
  <si>
    <t>2.     dologi kiadások</t>
  </si>
  <si>
    <t>3.     új versenyszám szervezése</t>
  </si>
  <si>
    <r>
      <t>a.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2"/>
        <color indexed="8"/>
        <rFont val="Times New Roman"/>
        <family val="1"/>
      </rPr>
      <t>állami/költségvetési támogatásból származó bevételek</t>
    </r>
  </si>
  <si>
    <r>
      <t>b.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12"/>
        <color indexed="8"/>
        <rFont val="Times New Roman"/>
        <family val="1"/>
      </rPr>
      <t>egyéb támogatásból származó bevételek</t>
    </r>
  </si>
  <si>
    <r>
      <t>c.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2"/>
        <color indexed="8"/>
        <rFont val="Times New Roman"/>
        <family val="1"/>
      </rPr>
      <t>tagdíj bevételek</t>
    </r>
  </si>
  <si>
    <r>
      <t>d.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12"/>
        <color indexed="8"/>
        <rFont val="Times New Roman"/>
        <family val="1"/>
      </rPr>
      <t>közhasznú tevékenység ellátásával összefüggő, sportszolgáltatásból származó bevételek</t>
    </r>
  </si>
  <si>
    <r>
      <t>1)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12"/>
        <color indexed="8"/>
        <rFont val="Times New Roman"/>
        <family val="1"/>
      </rPr>
      <t>gazdasági-vállalkozási tevékenységből származó bevétel</t>
    </r>
  </si>
  <si>
    <r>
      <t>2)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12"/>
        <color indexed="8"/>
        <rFont val="Times New Roman"/>
        <family val="1"/>
      </rPr>
      <t>szponzori bevétel, adomány</t>
    </r>
  </si>
  <si>
    <r>
      <t>3)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12"/>
        <color indexed="8"/>
        <rFont val="Times New Roman"/>
        <family val="1"/>
      </rPr>
      <t>kereskedelmi jogok értékesítéséből származó bevétel</t>
    </r>
  </si>
  <si>
    <r>
      <t>4)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12"/>
        <color indexed="8"/>
        <rFont val="Times New Roman"/>
        <family val="1"/>
      </rPr>
      <t>befektetési – pénzügyi tevékenységből származó bevétel</t>
    </r>
  </si>
  <si>
    <t>KSF IV UP beruházások (5.5 mó)</t>
  </si>
  <si>
    <t>KSF-IV CDJ</t>
  </si>
  <si>
    <t xml:space="preserve">bérleti díj </t>
  </si>
  <si>
    <t>LF3+LF2+LF1 áthúzódó</t>
  </si>
  <si>
    <t>LF3+ LF2</t>
  </si>
  <si>
    <t xml:space="preserve"> pesterzsébeti bérleti díj</t>
  </si>
  <si>
    <t>nevezési díjak,versenyekhez hozzájárulás, továbbszámlázott szolgáltatás</t>
  </si>
  <si>
    <t>KSF-IV+Sport XXI+MOBSZM(2015)+innovációs projekt+ORV+Héraklész+LF3+LF2+LF1+MOBSZM2014+Héraklész(2014)+SportXXI(2014)+MPB(2014)+MPB(2015)</t>
  </si>
  <si>
    <t>Magyarázat</t>
  </si>
  <si>
    <t xml:space="preserve">Héraklész Bajnok 2015 (10 mó)+ Héraklész Csillag 2015  (11.5 mó) + Sport XXI 2015 (18 mó)+ KSF-IV UP dologi (16.5 mó) </t>
  </si>
  <si>
    <t>KSF IV Rio dologi + MOB szakmai 2015 dologi  - versenyekre serlegek+ MOB létesítményhasználat 2015 + KSF III áthúzódó - KSf III Rio ösztöndíjak/bérek</t>
  </si>
  <si>
    <t>KSF IV Rio bér + KSF III Rio  ösztöndíjak/bérek</t>
  </si>
  <si>
    <t>KSF IV UP továbadott (16 mó)+ Sport XXI 2015 továbbadott+ KSF III Up (3.656.972)</t>
  </si>
  <si>
    <t>KSF IV műhely+ MOB műhely 2015 + KSF III műhely áthúzódó</t>
  </si>
  <si>
    <t>KSF-IV Para személyi (1,27 mó)</t>
  </si>
  <si>
    <t>KSF-IV Para dologi (3.8 mó)+ MPB 2015 (2mó) + KSF III para áthúzódó</t>
  </si>
  <si>
    <t>MPB 2015 továbbadott támogatások (2.5 mó)</t>
  </si>
  <si>
    <t>KSF-IV szervezetfejlesztés+MOB szakmai 2015+ MOB működési 2015 + KSFIII szerv.fejlesztés áthúzódó+ MOB szakmai/működési 2014 áthúzódó</t>
  </si>
  <si>
    <t>KSF IV szervzetfejl dologi - versenyszervezés +MOB működési 2015 dologi + KSF IV CDJ marketing + KSF III szervezetfejlesztés áthúzódó (5607000)+ MOB szakma-működési 2014 áthúzódó</t>
  </si>
  <si>
    <t>EMMI támogatás (2015. évben először, kiválasztott 6 sportág kaphatja)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</si>
</sst>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#,###,&quot; ezer Ft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i/>
      <sz val="9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2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9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Font="1" applyAlignment="1">
      <alignment/>
    </xf>
    <xf numFmtId="165" fontId="4" fillId="33" borderId="10" xfId="0" applyNumberFormat="1" applyFont="1" applyFill="1" applyBorder="1" applyAlignment="1">
      <alignment/>
    </xf>
    <xf numFmtId="0" fontId="4" fillId="33" borderId="11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left"/>
    </xf>
    <xf numFmtId="165" fontId="4" fillId="33" borderId="14" xfId="0" applyNumberFormat="1" applyFont="1" applyFill="1" applyBorder="1" applyAlignment="1">
      <alignment/>
    </xf>
    <xf numFmtId="0" fontId="4" fillId="33" borderId="11" xfId="0" applyFont="1" applyFill="1" applyBorder="1" applyAlignment="1">
      <alignment horizontal="left" wrapText="1"/>
    </xf>
    <xf numFmtId="0" fontId="4" fillId="33" borderId="15" xfId="0" applyFont="1" applyFill="1" applyBorder="1" applyAlignment="1">
      <alignment horizontal="left"/>
    </xf>
    <xf numFmtId="0" fontId="45" fillId="0" borderId="0" xfId="0" applyFont="1" applyAlignment="1">
      <alignment/>
    </xf>
    <xf numFmtId="0" fontId="45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34" borderId="0" xfId="0" applyFill="1" applyAlignment="1">
      <alignment/>
    </xf>
    <xf numFmtId="0" fontId="2" fillId="35" borderId="16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right" vertical="center"/>
    </xf>
    <xf numFmtId="0" fontId="0" fillId="35" borderId="0" xfId="0" applyFill="1" applyAlignment="1">
      <alignment/>
    </xf>
    <xf numFmtId="0" fontId="7" fillId="35" borderId="19" xfId="0" applyFont="1" applyFill="1" applyBorder="1" applyAlignment="1">
      <alignment horizontal="center" wrapText="1"/>
    </xf>
    <xf numFmtId="0" fontId="7" fillId="35" borderId="20" xfId="0" applyFont="1" applyFill="1" applyBorder="1" applyAlignment="1">
      <alignment horizontal="center"/>
    </xf>
    <xf numFmtId="0" fontId="45" fillId="34" borderId="0" xfId="0" applyFont="1" applyFill="1" applyAlignment="1">
      <alignment/>
    </xf>
    <xf numFmtId="0" fontId="45" fillId="35" borderId="0" xfId="0" applyFont="1" applyFill="1" applyAlignment="1">
      <alignment horizontal="center"/>
    </xf>
    <xf numFmtId="0" fontId="46" fillId="36" borderId="0" xfId="0" applyFont="1" applyFill="1" applyAlignment="1">
      <alignment/>
    </xf>
    <xf numFmtId="0" fontId="45" fillId="37" borderId="0" xfId="0" applyFont="1" applyFill="1" applyAlignment="1">
      <alignment/>
    </xf>
    <xf numFmtId="165" fontId="8" fillId="37" borderId="14" xfId="0" applyNumberFormat="1" applyFont="1" applyFill="1" applyBorder="1" applyAlignment="1">
      <alignment/>
    </xf>
    <xf numFmtId="0" fontId="8" fillId="37" borderId="21" xfId="0" applyFont="1" applyFill="1" applyBorder="1" applyAlignment="1">
      <alignment horizontal="left"/>
    </xf>
    <xf numFmtId="0" fontId="8" fillId="33" borderId="21" xfId="0" applyFont="1" applyFill="1" applyBorder="1" applyAlignment="1">
      <alignment horizontal="left"/>
    </xf>
    <xf numFmtId="0" fontId="8" fillId="37" borderId="19" xfId="0" applyFont="1" applyFill="1" applyBorder="1" applyAlignment="1">
      <alignment horizontal="left"/>
    </xf>
    <xf numFmtId="0" fontId="8" fillId="33" borderId="19" xfId="0" applyFont="1" applyFill="1" applyBorder="1" applyAlignment="1">
      <alignment horizontal="left"/>
    </xf>
    <xf numFmtId="0" fontId="8" fillId="33" borderId="15" xfId="0" applyFont="1" applyFill="1" applyBorder="1" applyAlignment="1">
      <alignment horizontal="left"/>
    </xf>
    <xf numFmtId="0" fontId="46" fillId="37" borderId="0" xfId="0" applyFont="1" applyFill="1" applyAlignment="1">
      <alignment/>
    </xf>
    <xf numFmtId="0" fontId="46" fillId="0" borderId="0" xfId="0" applyFont="1" applyAlignment="1">
      <alignment/>
    </xf>
    <xf numFmtId="0" fontId="9" fillId="35" borderId="19" xfId="0" applyFont="1" applyFill="1" applyBorder="1" applyAlignment="1">
      <alignment horizontal="center"/>
    </xf>
    <xf numFmtId="0" fontId="9" fillId="35" borderId="16" xfId="0" applyFont="1" applyFill="1" applyBorder="1" applyAlignment="1">
      <alignment horizontal="center" vertical="center"/>
    </xf>
    <xf numFmtId="0" fontId="9" fillId="35" borderId="17" xfId="0" applyFont="1" applyFill="1" applyBorder="1" applyAlignment="1">
      <alignment horizontal="center" vertical="center"/>
    </xf>
    <xf numFmtId="0" fontId="10" fillId="35" borderId="18" xfId="0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horizontal="left"/>
    </xf>
    <xf numFmtId="165" fontId="8" fillId="34" borderId="14" xfId="0" applyNumberFormat="1" applyFont="1" applyFill="1" applyBorder="1" applyAlignment="1">
      <alignment/>
    </xf>
    <xf numFmtId="0" fontId="46" fillId="34" borderId="0" xfId="0" applyFont="1" applyFill="1" applyAlignment="1">
      <alignment horizontal="left" vertical="center"/>
    </xf>
    <xf numFmtId="0" fontId="4" fillId="34" borderId="21" xfId="0" applyFont="1" applyFill="1" applyBorder="1" applyAlignment="1">
      <alignment horizontal="left"/>
    </xf>
    <xf numFmtId="165" fontId="46" fillId="38" borderId="0" xfId="0" applyNumberFormat="1" applyFont="1" applyFill="1" applyAlignment="1">
      <alignment horizontal="center"/>
    </xf>
    <xf numFmtId="165" fontId="8" fillId="34" borderId="10" xfId="0" applyNumberFormat="1" applyFont="1" applyFill="1" applyBorder="1" applyAlignment="1">
      <alignment/>
    </xf>
    <xf numFmtId="165" fontId="8" fillId="37" borderId="10" xfId="0" applyNumberFormat="1" applyFont="1" applyFill="1" applyBorder="1" applyAlignment="1">
      <alignment/>
    </xf>
    <xf numFmtId="0" fontId="9" fillId="35" borderId="20" xfId="0" applyFont="1" applyFill="1" applyBorder="1" applyAlignment="1">
      <alignment horizontal="center" wrapText="1"/>
    </xf>
    <xf numFmtId="165" fontId="8" fillId="37" borderId="14" xfId="0" applyNumberFormat="1" applyFont="1" applyFill="1" applyBorder="1" applyAlignment="1">
      <alignment wrapText="1"/>
    </xf>
    <xf numFmtId="0" fontId="4" fillId="34" borderId="15" xfId="0" applyFont="1" applyFill="1" applyBorder="1" applyAlignment="1">
      <alignment horizontal="left" wrapText="1"/>
    </xf>
    <xf numFmtId="0" fontId="4" fillId="33" borderId="15" xfId="0" applyFont="1" applyFill="1" applyBorder="1" applyAlignment="1">
      <alignment horizontal="left" wrapText="1"/>
    </xf>
    <xf numFmtId="165" fontId="46" fillId="37" borderId="14" xfId="0" applyNumberFormat="1" applyFont="1" applyFill="1" applyBorder="1" applyAlignment="1">
      <alignment wrapText="1"/>
    </xf>
    <xf numFmtId="0" fontId="46" fillId="37" borderId="0" xfId="0" applyFont="1" applyFill="1" applyAlignment="1">
      <alignment wrapText="1"/>
    </xf>
    <xf numFmtId="0" fontId="45" fillId="0" borderId="0" xfId="0" applyFont="1" applyAlignment="1">
      <alignment wrapText="1"/>
    </xf>
    <xf numFmtId="0" fontId="45" fillId="0" borderId="0" xfId="0" applyFont="1" applyAlignment="1">
      <alignment horizontal="left" wrapText="1"/>
    </xf>
    <xf numFmtId="0" fontId="0" fillId="39" borderId="0" xfId="0" applyFill="1" applyAlignment="1">
      <alignment/>
    </xf>
    <xf numFmtId="165" fontId="4" fillId="39" borderId="10" xfId="0" applyNumberFormat="1" applyFont="1" applyFill="1" applyBorder="1" applyAlignment="1">
      <alignment/>
    </xf>
    <xf numFmtId="0" fontId="0" fillId="39" borderId="0" xfId="0" applyFill="1" applyAlignment="1">
      <alignment wrapText="1"/>
    </xf>
    <xf numFmtId="0" fontId="47" fillId="39" borderId="0" xfId="0" applyFont="1" applyFill="1" applyAlignment="1">
      <alignment horizontal="justify" vertical="center" wrapText="1"/>
    </xf>
    <xf numFmtId="0" fontId="47" fillId="39" borderId="0" xfId="0" applyFont="1" applyFill="1" applyAlignment="1">
      <alignment horizontal="justify" vertical="center"/>
    </xf>
    <xf numFmtId="165" fontId="8" fillId="39" borderId="10" xfId="0" applyNumberFormat="1" applyFont="1" applyFill="1" applyBorder="1" applyAlignment="1">
      <alignment/>
    </xf>
    <xf numFmtId="0" fontId="45" fillId="35" borderId="0" xfId="0" applyFont="1" applyFill="1" applyAlignment="1">
      <alignment horizontal="center" wrapText="1"/>
    </xf>
    <xf numFmtId="0" fontId="45" fillId="37" borderId="0" xfId="0" applyFont="1" applyFill="1" applyAlignment="1">
      <alignment wrapText="1"/>
    </xf>
    <xf numFmtId="0" fontId="45" fillId="34" borderId="0" xfId="0" applyFont="1" applyFill="1" applyAlignment="1">
      <alignment wrapText="1"/>
    </xf>
    <xf numFmtId="0" fontId="46" fillId="36" borderId="0" xfId="0" applyFont="1" applyFill="1" applyAlignment="1">
      <alignment horizontal="center" wrapText="1"/>
    </xf>
    <xf numFmtId="0" fontId="4" fillId="0" borderId="22" xfId="0" applyFont="1" applyBorder="1" applyAlignment="1">
      <alignment horizontal="center"/>
    </xf>
    <xf numFmtId="0" fontId="9" fillId="36" borderId="23" xfId="0" applyFont="1" applyFill="1" applyBorder="1" applyAlignment="1">
      <alignment horizontal="center"/>
    </xf>
    <xf numFmtId="0" fontId="9" fillId="36" borderId="24" xfId="0" applyFont="1" applyFill="1" applyBorder="1" applyAlignment="1">
      <alignment horizontal="center"/>
    </xf>
    <xf numFmtId="0" fontId="9" fillId="36" borderId="25" xfId="0" applyFont="1" applyFill="1" applyBorder="1" applyAlignment="1">
      <alignment horizontal="center" vertical="center"/>
    </xf>
    <xf numFmtId="0" fontId="9" fillId="36" borderId="26" xfId="0" applyFont="1" applyFill="1" applyBorder="1" applyAlignment="1">
      <alignment horizontal="center" vertical="center"/>
    </xf>
    <xf numFmtId="0" fontId="9" fillId="36" borderId="27" xfId="0" applyFont="1" applyFill="1" applyBorder="1" applyAlignment="1">
      <alignment horizontal="center" vertical="center"/>
    </xf>
    <xf numFmtId="164" fontId="9" fillId="36" borderId="28" xfId="0" applyNumberFormat="1" applyFont="1" applyFill="1" applyBorder="1" applyAlignment="1">
      <alignment horizontal="center" vertical="center"/>
    </xf>
    <xf numFmtId="164" fontId="9" fillId="36" borderId="14" xfId="0" applyNumberFormat="1" applyFont="1" applyFill="1" applyBorder="1" applyAlignment="1">
      <alignment horizontal="center" vertical="center"/>
    </xf>
    <xf numFmtId="0" fontId="4" fillId="37" borderId="11" xfId="0" applyFont="1" applyFill="1" applyBorder="1" applyAlignment="1">
      <alignment horizontal="left"/>
    </xf>
    <xf numFmtId="0" fontId="4" fillId="37" borderId="12" xfId="0" applyFont="1" applyFill="1" applyBorder="1" applyAlignment="1">
      <alignment horizontal="left"/>
    </xf>
    <xf numFmtId="0" fontId="4" fillId="37" borderId="13" xfId="0" applyFont="1" applyFill="1" applyBorder="1" applyAlignment="1">
      <alignment horizontal="left"/>
    </xf>
    <xf numFmtId="0" fontId="4" fillId="37" borderId="21" xfId="0" applyFont="1" applyFill="1" applyBorder="1" applyAlignment="1">
      <alignment/>
    </xf>
    <xf numFmtId="0" fontId="4" fillId="37" borderId="12" xfId="0" applyFont="1" applyFill="1" applyBorder="1" applyAlignment="1">
      <alignment/>
    </xf>
    <xf numFmtId="0" fontId="4" fillId="37" borderId="13" xfId="0" applyFont="1" applyFill="1" applyBorder="1" applyAlignment="1">
      <alignment/>
    </xf>
    <xf numFmtId="0" fontId="46" fillId="37" borderId="11" xfId="0" applyFont="1" applyFill="1" applyBorder="1" applyAlignment="1">
      <alignment horizontal="left"/>
    </xf>
    <xf numFmtId="0" fontId="8" fillId="37" borderId="12" xfId="0" applyFont="1" applyFill="1" applyBorder="1" applyAlignment="1">
      <alignment horizontal="left"/>
    </xf>
    <xf numFmtId="0" fontId="8" fillId="37" borderId="13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4" fillId="34" borderId="11" xfId="0" applyFont="1" applyFill="1" applyBorder="1" applyAlignment="1">
      <alignment horizontal="left" wrapText="1"/>
    </xf>
    <xf numFmtId="0" fontId="45" fillId="34" borderId="12" xfId="0" applyFont="1" applyFill="1" applyBorder="1" applyAlignment="1">
      <alignment horizontal="left" wrapText="1"/>
    </xf>
    <xf numFmtId="0" fontId="45" fillId="34" borderId="13" xfId="0" applyFont="1" applyFill="1" applyBorder="1" applyAlignment="1">
      <alignment horizontal="left" wrapText="1"/>
    </xf>
    <xf numFmtId="0" fontId="4" fillId="34" borderId="11" xfId="0" applyFont="1" applyFill="1" applyBorder="1" applyAlignment="1">
      <alignment horizontal="left"/>
    </xf>
    <xf numFmtId="0" fontId="4" fillId="34" borderId="12" xfId="0" applyFont="1" applyFill="1" applyBorder="1" applyAlignment="1">
      <alignment horizontal="left"/>
    </xf>
    <xf numFmtId="0" fontId="4" fillId="34" borderId="13" xfId="0" applyFont="1" applyFill="1" applyBorder="1" applyAlignment="1">
      <alignment horizontal="left"/>
    </xf>
    <xf numFmtId="0" fontId="0" fillId="39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/>
    </xf>
    <xf numFmtId="0" fontId="0" fillId="0" borderId="0" xfId="0" applyAlignment="1">
      <alignment/>
    </xf>
    <xf numFmtId="0" fontId="7" fillId="34" borderId="23" xfId="0" applyFont="1" applyFill="1" applyBorder="1" applyAlignment="1">
      <alignment horizontal="center"/>
    </xf>
    <xf numFmtId="0" fontId="7" fillId="34" borderId="24" xfId="0" applyFont="1" applyFill="1" applyBorder="1" applyAlignment="1">
      <alignment horizontal="center"/>
    </xf>
    <xf numFmtId="0" fontId="7" fillId="34" borderId="25" xfId="0" applyFont="1" applyFill="1" applyBorder="1" applyAlignment="1">
      <alignment horizontal="center" vertical="center"/>
    </xf>
    <xf numFmtId="0" fontId="7" fillId="34" borderId="26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 horizontal="center" vertical="center"/>
    </xf>
    <xf numFmtId="164" fontId="7" fillId="34" borderId="28" xfId="0" applyNumberFormat="1" applyFont="1" applyFill="1" applyBorder="1" applyAlignment="1">
      <alignment horizontal="center" vertical="center"/>
    </xf>
    <xf numFmtId="164" fontId="7" fillId="34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0077975.xls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="80" zoomScaleNormal="80" zoomScalePageLayoutView="0" workbookViewId="0" topLeftCell="G13">
      <selection activeCell="H33" sqref="H33"/>
    </sheetView>
  </sheetViews>
  <sheetFormatPr defaultColWidth="9.140625" defaultRowHeight="15"/>
  <cols>
    <col min="1" max="1" width="9.140625" style="29" customWidth="1"/>
    <col min="2" max="2" width="37.421875" style="48" customWidth="1"/>
    <col min="3" max="3" width="49.57421875" style="9" customWidth="1"/>
    <col min="4" max="5" width="9.140625" style="8" customWidth="1"/>
    <col min="6" max="6" width="12.421875" style="8" customWidth="1"/>
    <col min="7" max="7" width="38.00390625" style="8" customWidth="1"/>
    <col min="8" max="8" width="182.8515625" style="47" customWidth="1"/>
    <col min="9" max="16384" width="9.140625" style="8" customWidth="1"/>
  </cols>
  <sheetData>
    <row r="1" spans="1:7" ht="15.75" thickBot="1">
      <c r="A1" s="59" t="s">
        <v>0</v>
      </c>
      <c r="B1" s="59"/>
      <c r="C1" s="59"/>
      <c r="D1" s="59"/>
      <c r="E1" s="59"/>
      <c r="F1" s="59"/>
      <c r="G1" s="59"/>
    </row>
    <row r="2" spans="1:8" s="20" customFormat="1" ht="18.75">
      <c r="A2" s="60" t="s">
        <v>1</v>
      </c>
      <c r="B2" s="61"/>
      <c r="C2" s="62" t="s">
        <v>2</v>
      </c>
      <c r="D2" s="63"/>
      <c r="E2" s="63"/>
      <c r="F2" s="64"/>
      <c r="G2" s="65" t="s">
        <v>3</v>
      </c>
      <c r="H2" s="58" t="s">
        <v>56</v>
      </c>
    </row>
    <row r="3" spans="1:8" s="19" customFormat="1" ht="19.5">
      <c r="A3" s="30" t="s">
        <v>4</v>
      </c>
      <c r="B3" s="41" t="s">
        <v>5</v>
      </c>
      <c r="C3" s="31"/>
      <c r="D3" s="32"/>
      <c r="E3" s="32"/>
      <c r="F3" s="33"/>
      <c r="G3" s="66"/>
      <c r="H3" s="55"/>
    </row>
    <row r="4" spans="1:8" s="21" customFormat="1" ht="15">
      <c r="A4" s="23" t="s">
        <v>6</v>
      </c>
      <c r="B4" s="42" t="s">
        <v>24</v>
      </c>
      <c r="C4" s="67"/>
      <c r="D4" s="68"/>
      <c r="E4" s="68"/>
      <c r="F4" s="69"/>
      <c r="G4" s="40">
        <f>SUM(G5,G7,G12,G16)</f>
        <v>285906322</v>
      </c>
      <c r="H4" s="56"/>
    </row>
    <row r="5" spans="1:8" s="18" customFormat="1" ht="15.75" customHeight="1">
      <c r="A5" s="34"/>
      <c r="B5" s="43"/>
      <c r="C5" s="35" t="s">
        <v>31</v>
      </c>
      <c r="D5" s="36"/>
      <c r="E5" s="36"/>
      <c r="F5" s="36"/>
      <c r="G5" s="39">
        <f>G6</f>
        <v>19091150</v>
      </c>
      <c r="H5" s="57"/>
    </row>
    <row r="6" spans="1:7" ht="72" customHeight="1">
      <c r="A6" s="6"/>
      <c r="B6" s="6"/>
      <c r="C6" s="79" t="s">
        <v>13</v>
      </c>
      <c r="D6" s="80"/>
      <c r="E6" s="80"/>
      <c r="F6" s="81"/>
      <c r="G6" s="1">
        <f>85000+862750+607000+1986000+4423400+2136000+6985000+2006000</f>
        <v>19091150</v>
      </c>
    </row>
    <row r="7" spans="1:8" s="18" customFormat="1" ht="46.5" customHeight="1">
      <c r="A7" s="34"/>
      <c r="B7" s="43"/>
      <c r="C7" s="35" t="s">
        <v>29</v>
      </c>
      <c r="D7" s="82" t="s">
        <v>15</v>
      </c>
      <c r="E7" s="83"/>
      <c r="F7" s="84"/>
      <c r="G7" s="39">
        <f>SUM(G8:G11)</f>
        <v>81156972</v>
      </c>
      <c r="H7" s="57"/>
    </row>
    <row r="8" spans="1:7" ht="15">
      <c r="A8" s="2"/>
      <c r="B8" s="6"/>
      <c r="C8" s="7" t="s">
        <v>14</v>
      </c>
      <c r="D8" s="76"/>
      <c r="E8" s="77"/>
      <c r="F8" s="78"/>
      <c r="G8" s="7"/>
    </row>
    <row r="9" spans="1:8" ht="30" customHeight="1">
      <c r="A9" s="2"/>
      <c r="B9" s="6"/>
      <c r="C9" s="7" t="s">
        <v>16</v>
      </c>
      <c r="D9" s="76"/>
      <c r="E9" s="77"/>
      <c r="F9" s="78"/>
      <c r="G9" s="1">
        <f>10000000+11500000+18000000-13700000+16500000</f>
        <v>42300000</v>
      </c>
      <c r="H9" s="47" t="s">
        <v>57</v>
      </c>
    </row>
    <row r="10" spans="1:8" ht="15">
      <c r="A10" s="2"/>
      <c r="B10" s="6"/>
      <c r="C10" s="7" t="s">
        <v>26</v>
      </c>
      <c r="D10" s="76"/>
      <c r="E10" s="77"/>
      <c r="F10" s="78"/>
      <c r="G10" s="1">
        <f>16000000+13700000+3656972</f>
        <v>33356972</v>
      </c>
      <c r="H10" s="47" t="s">
        <v>60</v>
      </c>
    </row>
    <row r="11" spans="1:8" ht="15">
      <c r="A11" s="2"/>
      <c r="B11" s="6"/>
      <c r="C11" s="7" t="s">
        <v>32</v>
      </c>
      <c r="D11" s="76"/>
      <c r="E11" s="77"/>
      <c r="F11" s="78"/>
      <c r="G11" s="1">
        <f>5500000</f>
        <v>5500000</v>
      </c>
      <c r="H11" s="47" t="s">
        <v>48</v>
      </c>
    </row>
    <row r="12" spans="1:8" s="18" customFormat="1" ht="15">
      <c r="A12" s="34"/>
      <c r="B12" s="43"/>
      <c r="C12" s="35" t="s">
        <v>30</v>
      </c>
      <c r="D12" s="85"/>
      <c r="E12" s="86"/>
      <c r="F12" s="87"/>
      <c r="G12" s="39">
        <f>SUM(G13:G15)</f>
        <v>173212000</v>
      </c>
      <c r="H12" s="57"/>
    </row>
    <row r="13" spans="1:8" ht="15">
      <c r="A13" s="24"/>
      <c r="B13" s="44"/>
      <c r="C13" s="7" t="s">
        <v>14</v>
      </c>
      <c r="D13" s="2"/>
      <c r="E13" s="3"/>
      <c r="F13" s="4"/>
      <c r="G13" s="1">
        <f>20300000+8746000</f>
        <v>29046000</v>
      </c>
      <c r="H13" s="47" t="s">
        <v>59</v>
      </c>
    </row>
    <row r="14" spans="1:8" ht="15">
      <c r="A14" s="24"/>
      <c r="B14" s="44"/>
      <c r="C14" s="7" t="s">
        <v>18</v>
      </c>
      <c r="D14" s="2"/>
      <c r="E14" s="3"/>
      <c r="F14" s="4"/>
      <c r="G14" s="1">
        <f>51350000+13413000-2006000+2000000+31855000-8746000</f>
        <v>87866000</v>
      </c>
      <c r="H14" s="47" t="s">
        <v>58</v>
      </c>
    </row>
    <row r="15" spans="1:8" ht="15">
      <c r="A15" s="24"/>
      <c r="B15" s="44"/>
      <c r="C15" s="7" t="s">
        <v>26</v>
      </c>
      <c r="D15" s="2"/>
      <c r="E15" s="3"/>
      <c r="F15" s="4"/>
      <c r="G15" s="1">
        <f>32300000+4000000+20000000</f>
        <v>56300000</v>
      </c>
      <c r="H15" s="47" t="s">
        <v>61</v>
      </c>
    </row>
    <row r="16" spans="1:8" s="18" customFormat="1" ht="15">
      <c r="A16" s="37"/>
      <c r="B16" s="43"/>
      <c r="C16" s="35" t="s">
        <v>17</v>
      </c>
      <c r="D16" s="85"/>
      <c r="E16" s="86"/>
      <c r="F16" s="87"/>
      <c r="G16" s="39">
        <f>SUM(G17:G19)</f>
        <v>12446200</v>
      </c>
      <c r="H16" s="57"/>
    </row>
    <row r="17" spans="1:8" ht="15">
      <c r="A17" s="24"/>
      <c r="B17" s="44"/>
      <c r="C17" s="7" t="s">
        <v>14</v>
      </c>
      <c r="D17" s="2"/>
      <c r="E17" s="3"/>
      <c r="F17" s="4"/>
      <c r="G17" s="1">
        <f>1270000</f>
        <v>1270000</v>
      </c>
      <c r="H17" s="47" t="s">
        <v>62</v>
      </c>
    </row>
    <row r="18" spans="1:8" ht="15">
      <c r="A18" s="24"/>
      <c r="B18" s="44"/>
      <c r="C18" s="7" t="s">
        <v>18</v>
      </c>
      <c r="D18" s="2"/>
      <c r="E18" s="3"/>
      <c r="F18" s="4"/>
      <c r="G18" s="1">
        <f>3800000+2000000+2876200</f>
        <v>8676200</v>
      </c>
      <c r="H18" s="47" t="s">
        <v>63</v>
      </c>
    </row>
    <row r="19" spans="1:8" ht="15">
      <c r="A19" s="24"/>
      <c r="B19" s="44"/>
      <c r="C19" s="7" t="s">
        <v>33</v>
      </c>
      <c r="D19" s="2"/>
      <c r="E19" s="3"/>
      <c r="F19" s="4"/>
      <c r="G19" s="1">
        <f>2500000</f>
        <v>2500000</v>
      </c>
      <c r="H19" s="47" t="s">
        <v>64</v>
      </c>
    </row>
    <row r="20" spans="1:8" s="21" customFormat="1" ht="15">
      <c r="A20" s="23" t="s">
        <v>7</v>
      </c>
      <c r="B20" s="42" t="s">
        <v>20</v>
      </c>
      <c r="C20" s="67"/>
      <c r="D20" s="68"/>
      <c r="E20" s="68"/>
      <c r="F20" s="69"/>
      <c r="G20" s="40">
        <f>SUM(G21:G22)</f>
        <v>9500000</v>
      </c>
      <c r="H20" s="56"/>
    </row>
    <row r="21" spans="1:8" ht="15">
      <c r="A21" s="24"/>
      <c r="B21" s="44"/>
      <c r="C21" s="7" t="s">
        <v>14</v>
      </c>
      <c r="D21" s="76"/>
      <c r="E21" s="77"/>
      <c r="F21" s="78"/>
      <c r="G21" s="1">
        <v>500000</v>
      </c>
      <c r="H21" s="47" t="s">
        <v>49</v>
      </c>
    </row>
    <row r="22" spans="1:8" ht="15">
      <c r="A22" s="24"/>
      <c r="B22" s="44"/>
      <c r="C22" s="7" t="s">
        <v>19</v>
      </c>
      <c r="D22" s="76"/>
      <c r="E22" s="77"/>
      <c r="F22" s="78"/>
      <c r="G22" s="1">
        <v>9000000</v>
      </c>
      <c r="H22" s="47" t="s">
        <v>49</v>
      </c>
    </row>
    <row r="23" spans="1:8" s="21" customFormat="1" ht="29.25">
      <c r="A23" s="25" t="s">
        <v>8</v>
      </c>
      <c r="B23" s="42" t="s">
        <v>23</v>
      </c>
      <c r="C23" s="67"/>
      <c r="D23" s="68"/>
      <c r="E23" s="68"/>
      <c r="F23" s="69"/>
      <c r="G23" s="40">
        <f>SUM(G24:G25)</f>
        <v>57472240</v>
      </c>
      <c r="H23" s="56"/>
    </row>
    <row r="24" spans="1:8" ht="15">
      <c r="A24" s="24"/>
      <c r="B24" s="44"/>
      <c r="C24" s="7" t="s">
        <v>34</v>
      </c>
      <c r="D24" s="76"/>
      <c r="E24" s="77"/>
      <c r="F24" s="78"/>
      <c r="G24" s="1">
        <f>15192000+1285240+2159000+6427000+1158000</f>
        <v>26221240</v>
      </c>
      <c r="H24" s="47" t="s">
        <v>65</v>
      </c>
    </row>
    <row r="25" spans="1:8" ht="42" customHeight="1">
      <c r="A25" s="26"/>
      <c r="B25" s="44"/>
      <c r="C25" s="7" t="s">
        <v>35</v>
      </c>
      <c r="D25" s="3"/>
      <c r="E25" s="3"/>
      <c r="F25" s="4"/>
      <c r="G25" s="5">
        <f>22788000-8800000+3841000+5500000+5607000+2315000</f>
        <v>31251000</v>
      </c>
      <c r="H25" s="47" t="s">
        <v>66</v>
      </c>
    </row>
    <row r="26" spans="1:8" s="21" customFormat="1" ht="43.5">
      <c r="A26" s="25" t="s">
        <v>9</v>
      </c>
      <c r="B26" s="45" t="s">
        <v>22</v>
      </c>
      <c r="C26" s="67"/>
      <c r="D26" s="68"/>
      <c r="E26" s="68"/>
      <c r="F26" s="69"/>
      <c r="G26" s="22">
        <f>G27</f>
        <v>4572000</v>
      </c>
      <c r="H26" s="56"/>
    </row>
    <row r="27" spans="1:8" ht="15">
      <c r="A27" s="7"/>
      <c r="B27" s="44"/>
      <c r="C27" s="7" t="s">
        <v>21</v>
      </c>
      <c r="D27" s="76"/>
      <c r="E27" s="77"/>
      <c r="F27" s="78"/>
      <c r="G27" s="5">
        <v>4572000</v>
      </c>
      <c r="H27" s="47" t="s">
        <v>50</v>
      </c>
    </row>
    <row r="28" spans="1:7" ht="15">
      <c r="A28" s="76"/>
      <c r="B28" s="77"/>
      <c r="C28" s="78"/>
      <c r="D28" s="76"/>
      <c r="E28" s="77"/>
      <c r="F28" s="78"/>
      <c r="G28" s="2"/>
    </row>
    <row r="29" spans="1:8" s="21" customFormat="1" ht="29.25">
      <c r="A29" s="23" t="s">
        <v>10</v>
      </c>
      <c r="B29" s="45" t="s">
        <v>28</v>
      </c>
      <c r="C29" s="70"/>
      <c r="D29" s="71"/>
      <c r="E29" s="71"/>
      <c r="F29" s="72"/>
      <c r="G29" s="40">
        <f>SUM(G30:G31)</f>
        <v>230800000</v>
      </c>
      <c r="H29" s="56"/>
    </row>
    <row r="30" spans="1:8" ht="15">
      <c r="A30" s="27"/>
      <c r="B30" s="44"/>
      <c r="C30" s="7" t="s">
        <v>36</v>
      </c>
      <c r="D30" s="7"/>
      <c r="E30" s="7"/>
      <c r="F30" s="7"/>
      <c r="G30" s="5">
        <f>30000000+50000000</f>
        <v>80000000</v>
      </c>
      <c r="H30" s="47" t="s">
        <v>52</v>
      </c>
    </row>
    <row r="31" spans="1:8" ht="15">
      <c r="A31" s="27"/>
      <c r="B31" s="44"/>
      <c r="C31" s="7" t="s">
        <v>37</v>
      </c>
      <c r="D31" s="7"/>
      <c r="E31" s="7"/>
      <c r="F31" s="7"/>
      <c r="G31" s="5">
        <f>85000000+50000000+15800000</f>
        <v>150800000</v>
      </c>
      <c r="H31" s="47" t="s">
        <v>51</v>
      </c>
    </row>
    <row r="32" spans="1:8" s="21" customFormat="1" ht="15">
      <c r="A32" s="23" t="s">
        <v>11</v>
      </c>
      <c r="B32" s="73" t="s">
        <v>27</v>
      </c>
      <c r="C32" s="74"/>
      <c r="D32" s="74"/>
      <c r="E32" s="75"/>
      <c r="F32" s="70"/>
      <c r="G32" s="71">
        <v>0</v>
      </c>
      <c r="H32" s="56"/>
    </row>
    <row r="33" spans="1:8" s="21" customFormat="1" ht="15">
      <c r="A33" s="28" t="s">
        <v>12</v>
      </c>
      <c r="B33" s="46" t="s">
        <v>25</v>
      </c>
      <c r="G33" s="22">
        <v>18000000</v>
      </c>
      <c r="H33" s="56" t="s">
        <v>67</v>
      </c>
    </row>
    <row r="34" spans="1:7" ht="15">
      <c r="A34" s="27"/>
      <c r="B34" s="44"/>
      <c r="C34" s="7" t="s">
        <v>34</v>
      </c>
      <c r="D34" s="7"/>
      <c r="E34" s="7"/>
      <c r="F34" s="7"/>
      <c r="G34" s="5">
        <v>3000000</v>
      </c>
    </row>
    <row r="35" spans="1:7" ht="15">
      <c r="A35" s="27"/>
      <c r="B35" s="44"/>
      <c r="C35" s="7" t="s">
        <v>38</v>
      </c>
      <c r="D35" s="7"/>
      <c r="E35" s="7"/>
      <c r="F35" s="7"/>
      <c r="G35" s="5">
        <v>10000000</v>
      </c>
    </row>
    <row r="36" spans="1:7" ht="15">
      <c r="A36" s="27"/>
      <c r="B36" s="44"/>
      <c r="C36" s="7" t="s">
        <v>39</v>
      </c>
      <c r="D36" s="7"/>
      <c r="E36" s="7"/>
      <c r="F36" s="7"/>
      <c r="G36" s="5">
        <v>5000000</v>
      </c>
    </row>
    <row r="37" spans="2:7" ht="15">
      <c r="B37" s="47"/>
      <c r="C37" s="8"/>
      <c r="G37" s="38">
        <f>SUM(G33,G31,G30,G26,G23,G20,G16,G12,G7,G5)</f>
        <v>606250562</v>
      </c>
    </row>
    <row r="38" spans="2:3" ht="15">
      <c r="B38" s="47"/>
      <c r="C38" s="8"/>
    </row>
    <row r="39" spans="2:3" ht="15">
      <c r="B39" s="47"/>
      <c r="C39" s="8"/>
    </row>
    <row r="40" spans="2:3" ht="15">
      <c r="B40" s="47"/>
      <c r="C40" s="8"/>
    </row>
    <row r="41" spans="2:3" ht="15">
      <c r="B41" s="47"/>
      <c r="C41" s="8"/>
    </row>
  </sheetData>
  <sheetProtection/>
  <mergeCells count="25">
    <mergeCell ref="C6:F6"/>
    <mergeCell ref="A28:C28"/>
    <mergeCell ref="D28:F28"/>
    <mergeCell ref="D11:F11"/>
    <mergeCell ref="D10:F10"/>
    <mergeCell ref="C20:F20"/>
    <mergeCell ref="D21:F21"/>
    <mergeCell ref="D22:F22"/>
    <mergeCell ref="D7:F7"/>
    <mergeCell ref="D12:F12"/>
    <mergeCell ref="D16:F16"/>
    <mergeCell ref="D8:F8"/>
    <mergeCell ref="D9:F9"/>
    <mergeCell ref="F32:G32"/>
    <mergeCell ref="C29:F29"/>
    <mergeCell ref="B32:E32"/>
    <mergeCell ref="D27:F27"/>
    <mergeCell ref="C23:F23"/>
    <mergeCell ref="D24:F24"/>
    <mergeCell ref="C26:F26"/>
    <mergeCell ref="A1:G1"/>
    <mergeCell ref="A2:B2"/>
    <mergeCell ref="C2:F2"/>
    <mergeCell ref="G2:G3"/>
    <mergeCell ref="C4:F4"/>
  </mergeCells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Munkalap" dvAspect="DVASPECT_ICON" shapeId="48984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R11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35.28125" style="10" customWidth="1"/>
    <col min="2" max="2" width="31.57421875" style="0" customWidth="1"/>
    <col min="7" max="7" width="38.8515625" style="0" customWidth="1"/>
  </cols>
  <sheetData>
    <row r="1" spans="1:7" s="11" customFormat="1" ht="15.75">
      <c r="A1" s="93" t="s">
        <v>1</v>
      </c>
      <c r="B1" s="94"/>
      <c r="C1" s="95" t="s">
        <v>2</v>
      </c>
      <c r="D1" s="96"/>
      <c r="E1" s="96"/>
      <c r="F1" s="97"/>
      <c r="G1" s="98" t="s">
        <v>3</v>
      </c>
    </row>
    <row r="2" spans="1:7" s="15" customFormat="1" ht="15.75">
      <c r="A2" s="16" t="s">
        <v>4</v>
      </c>
      <c r="B2" s="17" t="s">
        <v>5</v>
      </c>
      <c r="C2" s="12"/>
      <c r="D2" s="13"/>
      <c r="E2" s="13"/>
      <c r="F2" s="14"/>
      <c r="G2" s="99"/>
    </row>
    <row r="3" spans="1:18" ht="55.5" customHeight="1">
      <c r="A3" s="52" t="s">
        <v>40</v>
      </c>
      <c r="B3" s="49"/>
      <c r="C3" s="49"/>
      <c r="D3" s="49"/>
      <c r="E3" s="49"/>
      <c r="F3" s="49"/>
      <c r="G3" s="54">
        <f>200000000+18000000+22700000+18000000+600000+21500000+115000000+100000000+37080490+9800000+8653907+7900000+1300000+4500000</f>
        <v>565034397</v>
      </c>
      <c r="H3" s="91" t="s">
        <v>55</v>
      </c>
      <c r="I3" s="92"/>
      <c r="J3" s="92"/>
      <c r="K3" s="92"/>
      <c r="L3" s="92"/>
      <c r="M3" s="92"/>
      <c r="N3" s="92"/>
      <c r="O3" s="92"/>
      <c r="P3" s="92"/>
      <c r="Q3" s="92"/>
      <c r="R3" s="92"/>
    </row>
    <row r="4" spans="1:7" ht="60.75" customHeight="1">
      <c r="A4" s="52" t="s">
        <v>41</v>
      </c>
      <c r="B4" s="49"/>
      <c r="C4" s="49"/>
      <c r="D4" s="49"/>
      <c r="E4" s="49"/>
      <c r="F4" s="49"/>
      <c r="G4" s="54">
        <f>4000000+15000000</f>
        <v>19000000</v>
      </c>
    </row>
    <row r="5" spans="1:7" ht="45" customHeight="1">
      <c r="A5" s="52" t="s">
        <v>42</v>
      </c>
      <c r="B5" s="49"/>
      <c r="C5" s="49"/>
      <c r="D5" s="49"/>
      <c r="E5" s="49"/>
      <c r="F5" s="49"/>
      <c r="G5" s="54">
        <f>3000000</f>
        <v>3000000</v>
      </c>
    </row>
    <row r="6" spans="1:7" ht="63">
      <c r="A6" s="52" t="s">
        <v>43</v>
      </c>
      <c r="B6" s="49"/>
      <c r="C6" s="88" t="s">
        <v>54</v>
      </c>
      <c r="D6" s="89"/>
      <c r="E6" s="89"/>
      <c r="F6" s="90"/>
      <c r="G6" s="54">
        <f>15217000+1000000</f>
        <v>16217000</v>
      </c>
    </row>
    <row r="7" spans="1:7" ht="63" customHeight="1">
      <c r="A7" s="51"/>
      <c r="B7" s="53" t="s">
        <v>44</v>
      </c>
      <c r="C7" s="88" t="s">
        <v>53</v>
      </c>
      <c r="D7" s="89"/>
      <c r="E7" s="89"/>
      <c r="F7" s="90"/>
      <c r="G7" s="54">
        <v>3000000</v>
      </c>
    </row>
    <row r="8" spans="1:7" ht="15.75">
      <c r="A8" s="51"/>
      <c r="B8" s="53" t="s">
        <v>45</v>
      </c>
      <c r="C8" s="49"/>
      <c r="D8" s="49"/>
      <c r="E8" s="49"/>
      <c r="F8" s="49"/>
      <c r="G8" s="50"/>
    </row>
    <row r="9" spans="1:7" ht="47.25">
      <c r="A9" s="51"/>
      <c r="B9" s="53" t="s">
        <v>46</v>
      </c>
      <c r="C9" s="49"/>
      <c r="D9" s="49"/>
      <c r="E9" s="49"/>
      <c r="F9" s="49"/>
      <c r="G9" s="50"/>
    </row>
    <row r="10" spans="1:7" ht="47.25">
      <c r="A10" s="51"/>
      <c r="B10" s="53" t="s">
        <v>47</v>
      </c>
      <c r="C10" s="49"/>
      <c r="D10" s="49"/>
      <c r="E10" s="49"/>
      <c r="F10" s="49"/>
      <c r="G10" s="50"/>
    </row>
    <row r="11" ht="15">
      <c r="G11" s="38">
        <f>SUM(G3,G4,G5,G6,G7)</f>
        <v>606251397</v>
      </c>
    </row>
  </sheetData>
  <sheetProtection/>
  <mergeCells count="6">
    <mergeCell ref="C7:F7"/>
    <mergeCell ref="H3:R3"/>
    <mergeCell ref="A1:B1"/>
    <mergeCell ref="C1:F1"/>
    <mergeCell ref="G1:G2"/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Dr.GyalogCecília</dc:creator>
  <cp:keywords/>
  <dc:description/>
  <cp:lastModifiedBy>Heni</cp:lastModifiedBy>
  <dcterms:created xsi:type="dcterms:W3CDTF">2015-04-13T14:51:56Z</dcterms:created>
  <dcterms:modified xsi:type="dcterms:W3CDTF">2015-05-08T13:33:17Z</dcterms:modified>
  <cp:category/>
  <cp:version/>
  <cp:contentType/>
  <cp:contentStatus/>
</cp:coreProperties>
</file>